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0" windowWidth="14670" windowHeight="11820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<sst xmlns="http://schemas.openxmlformats.org/spreadsheetml/2006/main" count="7864" uniqueCount="842">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</sst>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9">
      <selection activeCell="E3" sqref="E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7" zoomScaleNormal="77" zoomScalePageLayoutView="0" workbookViewId="0" topLeftCell="A1">
      <pane xSplit="5" ySplit="15" topLeftCell="F14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59" sqref="I15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15519.037999999999</v>
      </c>
      <c r="G18" s="222">
        <f>SUM(G19,G20,G28,G32)</f>
        <v>13687.603</v>
      </c>
      <c r="H18" s="222">
        <f>SUM(H19,H20,H28,H32)</f>
        <v>0</v>
      </c>
      <c r="I18" s="222">
        <f>SUM(I19,I20,I28,I32)</f>
        <v>1831.435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10190.57</v>
      </c>
      <c r="G20" s="224">
        <f>SUM(G21:G27)</f>
        <v>8359.135</v>
      </c>
      <c r="H20" s="224">
        <f>SUM(H21:H27)</f>
        <v>0</v>
      </c>
      <c r="I20" s="224">
        <f>SUM(I21:I27)</f>
        <v>1831.435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8599.567000000001</v>
      </c>
      <c r="G22" s="225">
        <v>8359.135</v>
      </c>
      <c r="H22" s="225"/>
      <c r="I22" s="225">
        <v>240.432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79.678</v>
      </c>
      <c r="G23" s="225"/>
      <c r="H23" s="225"/>
      <c r="I23" s="225">
        <v>79.678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987.2850000000001</v>
      </c>
      <c r="G24" s="225"/>
      <c r="H24" s="225"/>
      <c r="I24" s="225">
        <v>987.2850000000001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231.404</v>
      </c>
      <c r="G25" s="225"/>
      <c r="H25" s="225"/>
      <c r="I25" s="225">
        <v>231.404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292.636</v>
      </c>
      <c r="G26" s="225"/>
      <c r="H26" s="225"/>
      <c r="I26" s="225">
        <v>292.636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5328.468</v>
      </c>
      <c r="G28" s="224">
        <f>SUM(G29:G31)</f>
        <v>5328.468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5328.468</v>
      </c>
      <c r="G30" s="225">
        <v>5328.468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8389.504999999997</v>
      </c>
      <c r="G33" s="132"/>
      <c r="H33" s="228">
        <f>H34</f>
        <v>0</v>
      </c>
      <c r="I33" s="228">
        <f>I34+I35</f>
        <v>5578.489999999999</v>
      </c>
      <c r="J33" s="227">
        <f>J34+J35+J36</f>
        <v>2811.0149999999994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5578.489999999999</v>
      </c>
      <c r="G34" s="132"/>
      <c r="H34" s="225"/>
      <c r="I34" s="225">
        <f>G18-G38-G65</f>
        <v>5578.489999999999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2811.0149999999994</v>
      </c>
      <c r="G36" s="133"/>
      <c r="H36" s="133"/>
      <c r="I36" s="133"/>
      <c r="J36" s="229">
        <f>I34+I18-I38-I65</f>
        <v>2811.0149999999994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14825.869999999999</v>
      </c>
      <c r="G38" s="228">
        <f>SUM(G39,G45,G53,G56,G59)</f>
        <v>7533.405000000001</v>
      </c>
      <c r="H38" s="228">
        <f>SUM(H39,H45,H53,H56,H59)</f>
        <v>0</v>
      </c>
      <c r="I38" s="228">
        <f>SUM(I39,I45,I53,I56,I59)</f>
        <v>4481.45</v>
      </c>
      <c r="J38" s="227">
        <f>SUM(J39,J45,J53,J56,J59)</f>
        <v>2811.015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10885.911</v>
      </c>
      <c r="G39" s="224">
        <f>SUM(G40:G44)</f>
        <v>4869.802000000001</v>
      </c>
      <c r="H39" s="224">
        <f>SUM(H40:H44)</f>
        <v>0</v>
      </c>
      <c r="I39" s="224">
        <f>SUM(I40:I44)</f>
        <v>3205.094</v>
      </c>
      <c r="J39" s="227">
        <f>SUM(J40:J44)</f>
        <v>2811.015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10347.414</v>
      </c>
      <c r="G41" s="225">
        <v>4821.618</v>
      </c>
      <c r="H41" s="225"/>
      <c r="I41" s="225">
        <v>2856.77</v>
      </c>
      <c r="J41" s="226">
        <v>2669.026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490.313</v>
      </c>
      <c r="G42" s="225">
        <v>0</v>
      </c>
      <c r="H42" s="225"/>
      <c r="I42" s="225">
        <v>348.324</v>
      </c>
      <c r="J42" s="226">
        <v>141.989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48.184</v>
      </c>
      <c r="G43" s="225">
        <v>48.184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3939.959</v>
      </c>
      <c r="G45" s="224">
        <f>SUM(G46:G52)</f>
        <v>2663.603</v>
      </c>
      <c r="H45" s="224">
        <f>SUM(H46:H52)</f>
        <v>0</v>
      </c>
      <c r="I45" s="224">
        <f>SUM(I46:I52)</f>
        <v>1276.3559999999998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2986.195</v>
      </c>
      <c r="G47" s="225">
        <v>2663.603</v>
      </c>
      <c r="H47" s="225"/>
      <c r="I47" s="225">
        <v>322.592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20.246</v>
      </c>
      <c r="G48" s="225"/>
      <c r="H48" s="225"/>
      <c r="I48" s="225">
        <v>20.246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749.348</v>
      </c>
      <c r="G49" s="225"/>
      <c r="H49" s="225"/>
      <c r="I49" s="225">
        <v>749.348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91.648</v>
      </c>
      <c r="G50" s="225"/>
      <c r="H50" s="225"/>
      <c r="I50" s="225">
        <v>91.648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92.522</v>
      </c>
      <c r="G51" s="225"/>
      <c r="H51" s="225"/>
      <c r="I51" s="225">
        <v>92.522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8389.504999999997</v>
      </c>
      <c r="G62" s="228">
        <f>SUM(G34:J34)</f>
        <v>5578.489999999999</v>
      </c>
      <c r="H62" s="228">
        <f>SUM(G35:J35)</f>
        <v>0</v>
      </c>
      <c r="I62" s="228">
        <f>SUM(G36:J36)</f>
        <v>2811.0149999999994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693.168</v>
      </c>
      <c r="G65" s="228">
        <f>SUM(G66:G67)</f>
        <v>575.708</v>
      </c>
      <c r="H65" s="228">
        <f>SUM(H66:H67)</f>
        <v>0</v>
      </c>
      <c r="I65" s="228">
        <f>SUM(I66:I67)</f>
        <v>117.46000000000001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693.168</v>
      </c>
      <c r="G67" s="225">
        <v>575.708</v>
      </c>
      <c r="H67" s="225"/>
      <c r="I67" s="225">
        <v>117.46000000000001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-7.673861546209082E-13</v>
      </c>
      <c r="G71" s="231">
        <f>G18-G38-G62-G63-G65+G69-G70</f>
        <v>-3.410605131648481E-13</v>
      </c>
      <c r="H71" s="231">
        <f>H18+H33-H38-H62-H63-H65+H69-H70</f>
        <v>0</v>
      </c>
      <c r="I71" s="231">
        <f>I18+I33-I38-I62-I63-I65+I69-I70</f>
        <v>2.842170943040401E-14</v>
      </c>
      <c r="J71" s="232">
        <f>J18+J33-J38-J63-J65+J69-J70</f>
        <v>-4.547473508864641E-13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25.86506333333333</v>
      </c>
      <c r="G73" s="222">
        <f>SUM(G74,G75,G83,G87)</f>
        <v>22.812671666666667</v>
      </c>
      <c r="H73" s="222">
        <f>SUM(H74,H75,H83,H87)</f>
        <v>0</v>
      </c>
      <c r="I73" s="222">
        <f>SUM(I74,I75,I83,I87)</f>
        <v>3.0523916666666664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16.984283333333334</v>
      </c>
      <c r="G75" s="224">
        <f>SUM(G76:G82)</f>
        <v>13.931891666666667</v>
      </c>
      <c r="H75" s="224">
        <f>SUM(H76:H82)</f>
        <v>0</v>
      </c>
      <c r="I75" s="224">
        <f>SUM(I76:I82)</f>
        <v>3.0523916666666664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14.332611666666667</v>
      </c>
      <c r="G77" s="225">
        <f aca="true" t="shared" si="1" ref="G77:J81">G22/20/30</f>
        <v>13.931891666666667</v>
      </c>
      <c r="H77" s="225">
        <f t="shared" si="1"/>
        <v>0</v>
      </c>
      <c r="I77" s="225">
        <f t="shared" si="1"/>
        <v>0.40071999999999997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0.13279666666666665</v>
      </c>
      <c r="G78" s="225">
        <f t="shared" si="1"/>
        <v>0</v>
      </c>
      <c r="H78" s="225">
        <f t="shared" si="1"/>
        <v>0</v>
      </c>
      <c r="I78" s="225">
        <f t="shared" si="1"/>
        <v>0.13279666666666665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1.6454750000000002</v>
      </c>
      <c r="G79" s="225">
        <f t="shared" si="1"/>
        <v>0</v>
      </c>
      <c r="H79" s="225">
        <f t="shared" si="1"/>
        <v>0</v>
      </c>
      <c r="I79" s="225">
        <f t="shared" si="1"/>
        <v>1.6454750000000002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0.3856733333333333</v>
      </c>
      <c r="G80" s="225">
        <f t="shared" si="1"/>
        <v>0</v>
      </c>
      <c r="H80" s="225">
        <f t="shared" si="1"/>
        <v>0</v>
      </c>
      <c r="I80" s="225">
        <f t="shared" si="1"/>
        <v>0.3856733333333333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0.48772666666666675</v>
      </c>
      <c r="G81" s="225">
        <f t="shared" si="1"/>
        <v>0</v>
      </c>
      <c r="H81" s="225">
        <f t="shared" si="1"/>
        <v>0</v>
      </c>
      <c r="I81" s="225">
        <f t="shared" si="1"/>
        <v>0.48772666666666675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8.88078</v>
      </c>
      <c r="G83" s="224">
        <f>SUM(G84:G86)</f>
        <v>8.88078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8.88078</v>
      </c>
      <c r="G85" s="225">
        <f>G30/20/30</f>
        <v>8.88078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13.982508333333328</v>
      </c>
      <c r="G88" s="145"/>
      <c r="H88" s="228">
        <f>H89</f>
        <v>0</v>
      </c>
      <c r="I88" s="228">
        <f>I89+I90</f>
        <v>9.297483333333332</v>
      </c>
      <c r="J88" s="227">
        <f>J89+J90+J91</f>
        <v>4.685024999999997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9.297483333333332</v>
      </c>
      <c r="G89" s="145"/>
      <c r="H89" s="225"/>
      <c r="I89" s="225">
        <f>G73-G93-G120</f>
        <v>9.297483333333332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4.685024999999997</v>
      </c>
      <c r="G91" s="145"/>
      <c r="H91" s="145"/>
      <c r="I91" s="145"/>
      <c r="J91" s="226">
        <f>I89+I77+I78+I79+I80+I81-I93-I120</f>
        <v>4.685024999999997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24.709783333333334</v>
      </c>
      <c r="G93" s="228">
        <f>SUM(G94,G100,G108,G111,G114)</f>
        <v>12.555675</v>
      </c>
      <c r="H93" s="228">
        <f>SUM(H94,H100,H108,H111,H114)</f>
        <v>0</v>
      </c>
      <c r="I93" s="228">
        <f>SUM(I94,I100,I108,I111,I114)</f>
        <v>7.469083333333334</v>
      </c>
      <c r="J93" s="227">
        <f>SUM(J94,J100,J108,J111,J114)</f>
        <v>4.6850249999999996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18.143185000000003</v>
      </c>
      <c r="G94" s="224">
        <f>SUM(G95:G99)</f>
        <v>8.116336666666667</v>
      </c>
      <c r="H94" s="224">
        <f>SUM(H95:H99)</f>
        <v>0</v>
      </c>
      <c r="I94" s="224">
        <f>SUM(I95:I99)</f>
        <v>5.341823333333334</v>
      </c>
      <c r="J94" s="227">
        <f>SUM(J95:J99)</f>
        <v>4.6850249999999996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17.245690000000003</v>
      </c>
      <c r="G96" s="225">
        <f>G41/20/30</f>
        <v>8.03603</v>
      </c>
      <c r="H96" s="225">
        <f aca="true" t="shared" si="2" ref="H96:J97">H41/20/30</f>
        <v>0</v>
      </c>
      <c r="I96" s="225">
        <f t="shared" si="2"/>
        <v>4.761283333333334</v>
      </c>
      <c r="J96" s="225">
        <f t="shared" si="2"/>
        <v>4.448376666666666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0.8171883333333333</v>
      </c>
      <c r="G97" s="225">
        <f>G42/20/30</f>
        <v>0</v>
      </c>
      <c r="H97" s="225">
        <f t="shared" si="2"/>
        <v>0</v>
      </c>
      <c r="I97" s="225">
        <f t="shared" si="2"/>
        <v>0.58054</v>
      </c>
      <c r="J97" s="225">
        <f t="shared" si="2"/>
        <v>0.23664833333333332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0.08030666666666667</v>
      </c>
      <c r="G98" s="225">
        <f>G43/20/30</f>
        <v>0.08030666666666667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6.566598333333333</v>
      </c>
      <c r="G100" s="224">
        <f>SUM(G101:G107)</f>
        <v>4.439338333333334</v>
      </c>
      <c r="H100" s="224">
        <f>SUM(H101:H107)</f>
        <v>0</v>
      </c>
      <c r="I100" s="224">
        <f>SUM(I101:I107)</f>
        <v>2.12726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4.976991666666667</v>
      </c>
      <c r="G102" s="225">
        <f aca="true" t="shared" si="3" ref="G102:J106">G47/20/30</f>
        <v>4.439338333333334</v>
      </c>
      <c r="H102" s="225">
        <f t="shared" si="3"/>
        <v>0</v>
      </c>
      <c r="I102" s="225">
        <f t="shared" si="3"/>
        <v>0.5376533333333333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0.033743333333333334</v>
      </c>
      <c r="G103" s="225">
        <f t="shared" si="3"/>
        <v>0</v>
      </c>
      <c r="H103" s="225">
        <f t="shared" si="3"/>
        <v>0</v>
      </c>
      <c r="I103" s="225">
        <f t="shared" si="3"/>
        <v>0.033743333333333334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1.2489133333333333</v>
      </c>
      <c r="G104" s="225">
        <f t="shared" si="3"/>
        <v>0</v>
      </c>
      <c r="H104" s="225">
        <f t="shared" si="3"/>
        <v>0</v>
      </c>
      <c r="I104" s="225">
        <f t="shared" si="3"/>
        <v>1.2489133333333333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0.15274666666666667</v>
      </c>
      <c r="G105" s="225">
        <f t="shared" si="3"/>
        <v>0</v>
      </c>
      <c r="H105" s="225">
        <f t="shared" si="3"/>
        <v>0</v>
      </c>
      <c r="I105" s="225">
        <f t="shared" si="3"/>
        <v>0.15274666666666667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0.15420333333333333</v>
      </c>
      <c r="G106" s="225">
        <f t="shared" si="3"/>
        <v>0</v>
      </c>
      <c r="H106" s="225">
        <f t="shared" si="3"/>
        <v>0</v>
      </c>
      <c r="I106" s="225">
        <f t="shared" si="3"/>
        <v>0.15420333333333333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13.982508333333328</v>
      </c>
      <c r="G117" s="228">
        <f>SUM(G89:J89)</f>
        <v>9.297483333333332</v>
      </c>
      <c r="H117" s="228">
        <f>SUM(G90:J90)</f>
        <v>0</v>
      </c>
      <c r="I117" s="228">
        <f>SUM(G91:J91)</f>
        <v>4.685024999999997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1.15528</v>
      </c>
      <c r="G120" s="228">
        <f>SUM(G121:G122)</f>
        <v>0.9595133333333333</v>
      </c>
      <c r="H120" s="228">
        <f>SUM(H121:H122)</f>
        <v>0</v>
      </c>
      <c r="I120" s="228">
        <f>SUM(I121:I122)</f>
        <v>0.19576666666666667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1.15528</v>
      </c>
      <c r="G122" s="225">
        <f>G67/20/30</f>
        <v>0.9595133333333333</v>
      </c>
      <c r="H122" s="225">
        <f>H67/20/30</f>
        <v>0</v>
      </c>
      <c r="I122" s="225">
        <f>I67/20/30</f>
        <v>0.19576666666666667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-5.828670879282072E-16</v>
      </c>
      <c r="G126" s="234">
        <f>G73-G93-G117-G118-G120+G124-G125</f>
        <v>3.3306690738754696E-16</v>
      </c>
      <c r="H126" s="234">
        <f>H73+H88-H93-H117-H118-H120+H124-H125</f>
        <v>0</v>
      </c>
      <c r="I126" s="234">
        <f>I73+I88-I93-I117-I118-I120+I124-I125</f>
        <v>1.7486012637846216E-15</v>
      </c>
      <c r="J126" s="235">
        <f>J73+J88-J93-J118-J120+J124-J125</f>
        <v>-2.6645352591003757E-15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18.143185000000003</v>
      </c>
      <c r="G128" s="225">
        <f>G94</f>
        <v>8.116336666666667</v>
      </c>
      <c r="H128" s="225">
        <f>H94</f>
        <v>0</v>
      </c>
      <c r="I128" s="225">
        <f>I94</f>
        <v>5.341823333333334</v>
      </c>
      <c r="J128" s="225">
        <f>J94</f>
        <v>4.6850249999999996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17770.224056630002</v>
      </c>
      <c r="G131" s="237">
        <f>SUM(G132,G138,G141)</f>
        <v>7214.465568940001</v>
      </c>
      <c r="H131" s="237">
        <f>SUM(H132,H138,H141)</f>
        <v>0</v>
      </c>
      <c r="I131" s="237">
        <f>SUM(I132,I138,I141)</f>
        <v>8032.70153268</v>
      </c>
      <c r="J131" s="238">
        <f>SUM(J132,J138,J141)</f>
        <v>2523.05695501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17770.224056630002</v>
      </c>
      <c r="G132" s="228">
        <f>SUM(G133:G137)</f>
        <v>7214.465568940001</v>
      </c>
      <c r="H132" s="228">
        <f>SUM(H133:H137)</f>
        <v>0</v>
      </c>
      <c r="I132" s="228">
        <f>SUM(I133:I137)</f>
        <v>8032.70153268</v>
      </c>
      <c r="J132" s="227">
        <f>SUM(J133:J137)</f>
        <v>2523.05695501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16844.81858574</v>
      </c>
      <c r="G134" s="225">
        <v>7143.082418460001</v>
      </c>
      <c r="H134" s="225"/>
      <c r="I134" s="225">
        <v>7249.75216716</v>
      </c>
      <c r="J134" s="225">
        <v>2451.98400012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854.02232041</v>
      </c>
      <c r="G135" s="225"/>
      <c r="H135" s="225"/>
      <c r="I135" s="225">
        <v>782.94936552</v>
      </c>
      <c r="J135" s="226">
        <v>71.07295488999999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71.38315048</v>
      </c>
      <c r="G136" s="225">
        <v>71.38315048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7487.47099556</v>
      </c>
      <c r="G145" s="224">
        <f>SUM(G146:G148)</f>
        <v>7278.1316618</v>
      </c>
      <c r="H145" s="224">
        <f>SUM(H146:H148)</f>
        <v>0</v>
      </c>
      <c r="I145" s="224">
        <f>SUM(I146:I148)</f>
        <v>209.33933376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7487.47099556</v>
      </c>
      <c r="G147" s="225">
        <v>7278.1316618</v>
      </c>
      <c r="H147" s="225"/>
      <c r="I147" s="225">
        <v>209.33933376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17770.224056630002</v>
      </c>
      <c r="G150" s="221">
        <f>SUM(G151,G157,G160)</f>
        <v>7214.465568940001</v>
      </c>
      <c r="H150" s="221">
        <f>SUM(H151,H157,H160)</f>
        <v>0</v>
      </c>
      <c r="I150" s="221">
        <f>SUM(I151,I157,I160)</f>
        <v>8032.70153268</v>
      </c>
      <c r="J150" s="223">
        <f>SUM(J151,J157,J160)</f>
        <v>2523.05695501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17770.224056630002</v>
      </c>
      <c r="G151" s="228">
        <f>SUM(G152:G156)</f>
        <v>7214.465568940001</v>
      </c>
      <c r="H151" s="228">
        <f>SUM(H152:H156)</f>
        <v>0</v>
      </c>
      <c r="I151" s="228">
        <f>SUM(I152:I156)</f>
        <v>8032.70153268</v>
      </c>
      <c r="J151" s="227">
        <f>SUM(J152:J156)</f>
        <v>2523.05695501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16844.81858574</v>
      </c>
      <c r="G153" s="225">
        <f>G134</f>
        <v>7143.082418460001</v>
      </c>
      <c r="H153" s="225">
        <f aca="true" t="shared" si="5" ref="H153:J154">H134</f>
        <v>0</v>
      </c>
      <c r="I153" s="225">
        <f t="shared" si="5"/>
        <v>7249.75216716</v>
      </c>
      <c r="J153" s="225">
        <f t="shared" si="5"/>
        <v>2451.98400012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854.02232041</v>
      </c>
      <c r="G154" s="225">
        <f>G135</f>
        <v>0</v>
      </c>
      <c r="H154" s="225">
        <f>H135</f>
        <v>0</v>
      </c>
      <c r="I154" s="225">
        <f t="shared" si="5"/>
        <v>782.94936552</v>
      </c>
      <c r="J154" s="225">
        <f t="shared" si="5"/>
        <v>71.07295488999999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71.38315048</v>
      </c>
      <c r="G155" s="225">
        <f>G136</f>
        <v>71.38315048</v>
      </c>
      <c r="H155" s="225">
        <f>H136</f>
        <v>0</v>
      </c>
      <c r="I155" s="225">
        <f>I136</f>
        <v>0</v>
      </c>
      <c r="J155" s="225">
        <f>J136</f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7487.47099556</v>
      </c>
      <c r="G164" s="228">
        <f>SUM(G165:G167)</f>
        <v>7278.1316618</v>
      </c>
      <c r="H164" s="228">
        <f>SUM(H165:H167)</f>
        <v>0</v>
      </c>
      <c r="I164" s="228">
        <f>SUM(I165:I167)</f>
        <v>209.33933376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7487.47099556</v>
      </c>
      <c r="G166" s="225">
        <f>G147</f>
        <v>7278.1316618</v>
      </c>
      <c r="H166" s="225">
        <f>H147</f>
        <v>0</v>
      </c>
      <c r="I166" s="225">
        <f>I147</f>
        <v>209.33933376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2021-01-19T04:23:45Z</cp:lastPrinted>
  <dcterms:created xsi:type="dcterms:W3CDTF">2009-01-25T23:42:29Z</dcterms:created>
  <dcterms:modified xsi:type="dcterms:W3CDTF">2021-01-19T04:24:09Z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